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khifs\Global-Try-&amp;-Capital-Market$\15. Institutional Sales\Rate Sheet\"/>
    </mc:Choice>
  </mc:AlternateContent>
  <xr:revisionPtr revIDLastSave="0" documentId="8_{8F14563D-1186-4243-96BE-79398E03721C}"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s>
  <definedNames>
    <definedName name="_xlnm.Print_Area" localSheetId="0">Sheet1!$A$1:$F$29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 i="1" l="1"/>
  <c r="F7" i="1"/>
  <c r="F8" i="1"/>
  <c r="F5" i="1"/>
  <c r="F12" i="1"/>
  <c r="F13" i="1"/>
  <c r="F14" i="1"/>
  <c r="F11" i="1"/>
  <c r="F2" i="1"/>
  <c r="D5" i="1" s="1"/>
  <c r="C5" i="1"/>
  <c r="B5" i="1"/>
  <c r="A17" i="1"/>
  <c r="C17" i="1"/>
  <c r="D12" i="1" l="1"/>
  <c r="D14" i="1"/>
  <c r="B8" i="1"/>
  <c r="B6" i="1"/>
  <c r="A21" i="1" l="1"/>
  <c r="D11" i="1" l="1"/>
  <c r="D13" i="1"/>
  <c r="C21" i="1"/>
  <c r="C8" i="1" l="1"/>
  <c r="D6" i="1"/>
  <c r="B7" i="1"/>
  <c r="D7" i="1" s="1"/>
  <c r="C7" i="1" l="1"/>
  <c r="D8" i="1"/>
</calcChain>
</file>

<file path=xl/sharedStrings.xml><?xml version="1.0" encoding="utf-8"?>
<sst xmlns="http://schemas.openxmlformats.org/spreadsheetml/2006/main" count="35" uniqueCount="27">
  <si>
    <t>Rate Sheet for Fixed Income Securities</t>
  </si>
  <si>
    <r>
      <rPr>
        <b/>
        <sz val="10.5"/>
        <color theme="1"/>
        <rFont val="Calibri"/>
        <family val="1"/>
      </rPr>
      <t>Issue Date</t>
    </r>
  </si>
  <si>
    <r>
      <rPr>
        <b/>
        <sz val="10.5"/>
        <color theme="1"/>
        <rFont val="Calibri"/>
        <family val="1"/>
      </rPr>
      <t>Maturity Date</t>
    </r>
  </si>
  <si>
    <r>
      <rPr>
        <b/>
        <sz val="10.5"/>
        <color theme="1"/>
        <rFont val="Calibri"/>
        <family val="1"/>
      </rPr>
      <t>Tenor of Issuance (Days)</t>
    </r>
  </si>
  <si>
    <t>Remaining life (Days)</t>
  </si>
  <si>
    <r>
      <rPr>
        <b/>
        <sz val="10.5"/>
        <color theme="1"/>
        <rFont val="Calibri"/>
        <family val="1"/>
      </rPr>
      <t>Bid Yield</t>
    </r>
  </si>
  <si>
    <r>
      <rPr>
        <b/>
        <sz val="10.5"/>
        <color theme="1"/>
        <rFont val="Calibri"/>
        <family val="1"/>
      </rPr>
      <t>Offer Yield</t>
    </r>
  </si>
  <si>
    <r>
      <rPr>
        <b/>
        <sz val="10.5"/>
        <color theme="1"/>
        <rFont val="Calibri"/>
        <family val="1"/>
      </rPr>
      <t>Tenor of Issuance (Yrs)</t>
    </r>
  </si>
  <si>
    <r>
      <rPr>
        <b/>
        <sz val="10.5"/>
        <color theme="0"/>
        <rFont val="Calibri"/>
        <family val="2"/>
      </rPr>
      <t>T-Bills Auction Update</t>
    </r>
  </si>
  <si>
    <r>
      <rPr>
        <b/>
        <sz val="10.5"/>
        <color theme="1"/>
        <rFont val="Calibri"/>
        <family val="1"/>
      </rPr>
      <t>Target Amount (Millions)</t>
    </r>
  </si>
  <si>
    <t>Non-Competitive Bids (NCBs) to be submitted to Institutional Sales Desk a day prior to auction date before 12.00 pm.</t>
  </si>
  <si>
    <r>
      <rPr>
        <b/>
        <sz val="10.5"/>
        <color theme="0"/>
        <rFont val="Calibri"/>
        <family val="2"/>
      </rPr>
      <t>PIBs Auction Update</t>
    </r>
  </si>
  <si>
    <r>
      <rPr>
        <b/>
        <sz val="11.5"/>
        <color theme="0"/>
        <rFont val="Calibri"/>
        <family val="2"/>
      </rPr>
      <t>Disclaimers</t>
    </r>
  </si>
  <si>
    <t xml:space="preserve">1. The mentioned rates are indicative and subject to revision without prior notice. Please contact Institutional Sales Desk at institutionalsales@bankalfalah.com for investment. </t>
  </si>
  <si>
    <t>2. The decision to buy or sell the mentioned securities through will be at the sole discretion, cost, risk and responsibility of the customer. BAFL will be acting on behalf of the customer as per the instructions given by the customer.</t>
  </si>
  <si>
    <t xml:space="preserve">3. GoP debt securities are fixed income instruments and carry market and interest rate risks which may result in fluctuation of purchase/selling price due to changes in market conditions. </t>
  </si>
  <si>
    <t>4. Customer will be responsible for all taxes that are payable arising out of the investment agreement, subject to the then prevailing Government Regulations.</t>
  </si>
  <si>
    <t>BAFL provides IPS account faciliites for its customers free of charge. For further details on IPS account opening and process to trade Fixed Income Secutiries, please send an email at institutionalsales@bankalfalah.com</t>
  </si>
  <si>
    <t xml:space="preserve">5. The rate sheet is valid until 3:00 pm for the mentioned applicate date.  </t>
  </si>
  <si>
    <t>Applicable for</t>
  </si>
  <si>
    <t>Settlement Date</t>
  </si>
  <si>
    <t>Competitive Auction Date</t>
  </si>
  <si>
    <t>Non-Competitive Auction Date</t>
  </si>
  <si>
    <t>Treasury Bills</t>
  </si>
  <si>
    <t>Pakistan Investment Bonds</t>
  </si>
  <si>
    <t>Non-Competitive Bids (NCBs) to be submitted to Institutional Sales Desk a day prior to auction date before 10.00 am</t>
  </si>
  <si>
    <t>Remaining life (Yrs)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</si>
</sst>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
  </numFmts>
  <fonts count="14" x14ac:knownFonts="1">
    <font>
      <sz val="11"/>
      <color theme="1"/>
      <name val="Calibri"/>
      <family val="2"/>
      <scheme val="minor"/>
    </font>
    <font>
      <b/>
      <sz val="15"/>
      <color theme="0"/>
      <name val="Calibri"/>
      <family val="2"/>
    </font>
    <font>
      <b/>
      <sz val="10.5"/>
      <name val="Calibri"/>
      <family val="2"/>
    </font>
    <font>
      <b/>
      <sz val="10.5"/>
      <name val="Calibri"/>
      <family val="1"/>
    </font>
    <font>
      <b/>
      <sz val="10.5"/>
      <color rgb="FF000000"/>
      <name val="Calibri"/>
      <family val="2"/>
    </font>
    <font>
      <b/>
      <sz val="10.5"/>
      <color theme="0"/>
      <name val="Calibri"/>
      <family val="2"/>
    </font>
    <font>
      <b/>
      <sz val="10.5"/>
      <color theme="1"/>
      <name val="Calibri"/>
      <family val="2"/>
    </font>
    <font>
      <b/>
      <sz val="10.5"/>
      <color theme="1"/>
      <name val="Calibri"/>
      <family val="1"/>
    </font>
    <font>
      <u/>
      <sz val="10.5"/>
      <color rgb="FFFF0000"/>
      <name val="Calibri"/>
      <family val="1"/>
    </font>
    <font>
      <sz val="10.5"/>
      <name val="Calibri"/>
      <family val="2"/>
    </font>
    <font>
      <b/>
      <sz val="11.5"/>
      <color theme="0"/>
      <name val="Calibri"/>
      <family val="2"/>
    </font>
    <font>
      <sz val="6.5"/>
      <name val="Calibri"/>
      <family val="1"/>
    </font>
    <font>
      <sz val="6.5"/>
      <name val="Calibri"/>
      <family val="2"/>
    </font>
    <font>
      <b/>
      <sz val="11"/>
      <color theme="1"/>
      <name val="Calibri"/>
      <family val="2"/>
      <scheme val="minor"/>
    </font>
  </fonts>
  <fills count="5">
    <fill>
      <patternFill patternType="none"/>
    </fill>
    <fill>
      <patternFill patternType="gray125"/>
    </fill>
    <fill>
      <patternFill patternType="solid">
        <fgColor rgb="FFC00000"/>
        <bgColor indexed="64"/>
      </patternFill>
    </fill>
    <fill>
      <patternFill patternType="solid">
        <fgColor theme="0" tint="-0.34998626667073579"/>
        <bgColor indexed="64"/>
      </patternFill>
    </fill>
    <fill>
      <patternFill patternType="solid">
        <fgColor rgb="FFBEBEBE"/>
      </patternFill>
    </fill>
  </fills>
  <borders count="15">
    <border>
      <left/>
      <right/>
      <top/>
      <bottom/>
      <diagonal/>
    </border>
    <border>
      <left/>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s>
  <cellStyleXfs count="1">
    <xf numFmtId="0" fontId="0" fillId="0" borderId="0"/>
  </cellStyleXfs>
  <cellXfs count="46">
    <xf numFmtId="0" fontId="0" fillId="0" borderId="0" xfId="0"/>
    <xf numFmtId="0" fontId="0" fillId="0" borderId="5" xfId="0" applyBorder="1" applyAlignment="1">
      <alignment horizontal="left"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0" fillId="0" borderId="0" xfId="0" applyAlignment="1">
      <alignment horizontal="left" vertical="center" wrapText="1"/>
    </xf>
    <xf numFmtId="0" fontId="7" fillId="3" borderId="5" xfId="0" applyFont="1" applyFill="1" applyBorder="1" applyAlignment="1">
      <alignment horizontal="center" vertical="center" wrapText="1"/>
    </xf>
    <xf numFmtId="0" fontId="0" fillId="0" borderId="0" xfId="0" applyAlignment="1">
      <alignment wrapText="1"/>
    </xf>
    <xf numFmtId="164" fontId="4" fillId="0" borderId="6" xfId="0" applyNumberFormat="1" applyFont="1" applyBorder="1" applyAlignment="1">
      <alignment horizontal="center" vertical="center" wrapText="1" shrinkToFit="1"/>
    </xf>
    <xf numFmtId="164" fontId="4" fillId="0" borderId="5" xfId="0" applyNumberFormat="1" applyFont="1" applyBorder="1" applyAlignment="1">
      <alignment horizontal="center" vertical="top" wrapText="1" shrinkToFit="1"/>
    </xf>
    <xf numFmtId="164" fontId="4" fillId="0" borderId="0" xfId="0" applyNumberFormat="1" applyFont="1" applyAlignment="1">
      <alignment horizontal="center" vertical="top" wrapText="1" shrinkToFit="1"/>
    </xf>
    <xf numFmtId="1" fontId="4" fillId="0" borderId="0" xfId="0" applyNumberFormat="1" applyFont="1" applyAlignment="1">
      <alignment horizontal="center" vertical="top" wrapText="1" shrinkToFit="1"/>
    </xf>
    <xf numFmtId="10" fontId="4" fillId="0" borderId="0" xfId="0" applyNumberFormat="1" applyFont="1" applyAlignment="1">
      <alignment horizontal="center" vertical="top" wrapText="1" shrinkToFit="1"/>
    </xf>
    <xf numFmtId="10" fontId="4" fillId="0" borderId="6" xfId="0" applyNumberFormat="1" applyFont="1" applyBorder="1" applyAlignment="1">
      <alignment horizontal="center" vertical="top" wrapText="1" shrinkToFit="1"/>
    </xf>
    <xf numFmtId="164" fontId="4" fillId="0" borderId="0" xfId="0" applyNumberFormat="1" applyFont="1" applyAlignment="1">
      <alignment horizontal="center" vertical="center" wrapText="1" shrinkToFit="1"/>
    </xf>
    <xf numFmtId="0" fontId="0" fillId="0" borderId="0" xfId="0" applyAlignment="1">
      <alignment horizontal="left" vertical="top" wrapText="1"/>
    </xf>
    <xf numFmtId="15" fontId="13" fillId="0" borderId="0" xfId="0" applyNumberFormat="1" applyFont="1" applyAlignment="1">
      <alignment horizontal="center" vertical="center" wrapText="1"/>
    </xf>
    <xf numFmtId="0" fontId="11" fillId="0" borderId="5" xfId="0" applyFont="1" applyBorder="1" applyAlignment="1">
      <alignment horizontal="justify" vertical="center"/>
    </xf>
    <xf numFmtId="0" fontId="12" fillId="0" borderId="0" xfId="0" applyFont="1" applyAlignment="1">
      <alignment horizontal="justify" vertical="center"/>
    </xf>
    <xf numFmtId="0" fontId="12" fillId="0" borderId="6" xfId="0" applyFont="1" applyBorder="1" applyAlignment="1">
      <alignment horizontal="justify" vertical="center"/>
    </xf>
    <xf numFmtId="0" fontId="3"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4" fontId="4" fillId="0" borderId="0" xfId="0" applyNumberFormat="1" applyFont="1" applyAlignment="1">
      <alignment horizontal="center" vertical="top" wrapText="1" shrinkToFit="1"/>
    </xf>
    <xf numFmtId="4" fontId="4" fillId="0" borderId="6" xfId="0" applyNumberFormat="1" applyFont="1" applyBorder="1" applyAlignment="1">
      <alignment horizontal="center" vertical="top" wrapText="1" shrinkToFit="1"/>
    </xf>
    <xf numFmtId="0" fontId="8" fillId="0" borderId="5"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3" fillId="0" borderId="0" xfId="0" applyFont="1" applyAlignment="1">
      <alignment horizontal="right" vertical="center" wrapText="1"/>
    </xf>
    <xf numFmtId="0" fontId="2" fillId="0" borderId="0" xfId="0" applyFont="1" applyAlignment="1">
      <alignment horizontal="right" vertical="center" wrapText="1"/>
    </xf>
    <xf numFmtId="0" fontId="5" fillId="2" borderId="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0661A.C83A483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200660</xdr:colOff>
      <xdr:row>2</xdr:row>
      <xdr:rowOff>0</xdr:rowOff>
    </xdr:to>
    <xdr:pic>
      <xdr:nvPicPr>
        <xdr:cNvPr id="2" name="Picture 1" descr="cid:image001.png@01D054F4.C627E0C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r:link="rId2"/>
        <a:srcRect/>
        <a:stretch>
          <a:fillRect/>
        </a:stretch>
      </xdr:blipFill>
      <xdr:spPr bwMode="auto">
        <a:xfrm>
          <a:off x="0" y="0"/>
          <a:ext cx="1400810" cy="438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0"/>
  <sheetViews>
    <sheetView tabSelected="1" zoomScaleNormal="100" workbookViewId="0">
      <selection activeCell="L7" sqref="L7"/>
    </sheetView>
  </sheetViews>
  <sheetFormatPr defaultRowHeight="15" x14ac:dyDescent="0.25"/>
  <cols>
    <col min="1" max="1" width="18" style="8" customWidth="1"/>
    <col min="2" max="2" width="17.28515625" style="8" customWidth="1"/>
    <col min="3" max="3" width="22" style="8" customWidth="1"/>
    <col min="4" max="4" width="19.140625" style="8" bestFit="1" customWidth="1"/>
    <col min="5" max="5" width="11.85546875" style="8" customWidth="1"/>
    <col min="6" max="6" width="12.140625" style="8" customWidth="1"/>
    <col min="7" max="16384" width="9.140625" style="8"/>
  </cols>
  <sheetData>
    <row r="1" spans="1:6" ht="19.5" x14ac:dyDescent="0.25">
      <c r="A1" s="37" t="s">
        <v>0</v>
      </c>
      <c r="B1" s="38"/>
      <c r="C1" s="38"/>
      <c r="D1" s="38"/>
      <c r="E1" s="38"/>
      <c r="F1" s="39"/>
    </row>
    <row r="2" spans="1:6" x14ac:dyDescent="0.25">
      <c r="A2" s="1"/>
      <c r="B2" s="6"/>
      <c r="C2" s="6"/>
      <c r="D2" s="40" t="s">
        <v>19</v>
      </c>
      <c r="E2" s="41"/>
      <c r="F2" s="9">
        <f ca="1">TODAY()</f>
        <v>45958</v>
      </c>
    </row>
    <row r="3" spans="1:6" ht="19.5" x14ac:dyDescent="0.25">
      <c r="A3" s="42" t="s">
        <v>23</v>
      </c>
      <c r="B3" s="30"/>
      <c r="C3" s="30"/>
      <c r="D3" s="30"/>
      <c r="E3" s="30"/>
      <c r="F3" s="31"/>
    </row>
    <row r="4" spans="1:6" ht="18.75" customHeight="1" x14ac:dyDescent="0.25">
      <c r="A4" s="2" t="s">
        <v>1</v>
      </c>
      <c r="B4" s="4" t="s">
        <v>2</v>
      </c>
      <c r="C4" s="4" t="s">
        <v>3</v>
      </c>
      <c r="D4" s="5" t="s">
        <v>4</v>
      </c>
      <c r="E4" s="4" t="s">
        <v>5</v>
      </c>
      <c r="F4" s="3" t="s">
        <v>6</v>
      </c>
    </row>
    <row r="5" spans="1:6" x14ac:dyDescent="0.25">
      <c r="A5" s="10">
        <v>45946</v>
      </c>
      <c r="B5" s="11">
        <f>+A5+28</f>
        <v>45974</v>
      </c>
      <c r="C5" s="12">
        <f>B5-A5</f>
        <v>28</v>
      </c>
      <c r="D5" s="12">
        <f ca="1">B5-$F$2</f>
        <v>16</v>
      </c>
      <c r="E5" s="13">
        <v>0.111</v>
      </c>
      <c r="F5" s="14">
        <f>E5-0.005</f>
        <v>0.106</v>
      </c>
    </row>
    <row r="6" spans="1:6" x14ac:dyDescent="0.25">
      <c r="A6" s="10">
        <v>45946</v>
      </c>
      <c r="B6" s="11">
        <f>+A6+85</f>
        <v>46031</v>
      </c>
      <c r="C6" s="12">
        <v>84</v>
      </c>
      <c r="D6" s="12">
        <f ca="1">B6-$F$2</f>
        <v>73</v>
      </c>
      <c r="E6" s="13">
        <v>0.1115</v>
      </c>
      <c r="F6" s="14">
        <f t="shared" ref="F6:F8" si="0">E6-0.005</f>
        <v>0.1065</v>
      </c>
    </row>
    <row r="7" spans="1:6" x14ac:dyDescent="0.25">
      <c r="A7" s="10">
        <v>45946</v>
      </c>
      <c r="B7" s="11">
        <f>+A7+182</f>
        <v>46128</v>
      </c>
      <c r="C7" s="12">
        <f>B7-A7</f>
        <v>182</v>
      </c>
      <c r="D7" s="12">
        <f ca="1">B7-$F$2</f>
        <v>170</v>
      </c>
      <c r="E7" s="13">
        <v>0.1115</v>
      </c>
      <c r="F7" s="14">
        <f t="shared" si="0"/>
        <v>0.1065</v>
      </c>
    </row>
    <row r="8" spans="1:6" x14ac:dyDescent="0.25">
      <c r="A8" s="10">
        <v>45946</v>
      </c>
      <c r="B8" s="11">
        <f>+A8+365</f>
        <v>46311</v>
      </c>
      <c r="C8" s="12">
        <f>B8-A8</f>
        <v>365</v>
      </c>
      <c r="D8" s="12">
        <f ca="1">B8-$F$2</f>
        <v>353</v>
      </c>
      <c r="E8" s="13">
        <v>0.112</v>
      </c>
      <c r="F8" s="14">
        <f t="shared" si="0"/>
        <v>0.107</v>
      </c>
    </row>
    <row r="9" spans="1:6" ht="19.5" x14ac:dyDescent="0.25">
      <c r="A9" s="42" t="s">
        <v>24</v>
      </c>
      <c r="B9" s="30"/>
      <c r="C9" s="30"/>
      <c r="D9" s="30"/>
      <c r="E9" s="30"/>
      <c r="F9" s="31"/>
    </row>
    <row r="10" spans="1:6" x14ac:dyDescent="0.25">
      <c r="A10" s="2" t="s">
        <v>1</v>
      </c>
      <c r="B10" s="4" t="s">
        <v>2</v>
      </c>
      <c r="C10" s="4" t="s">
        <v>7</v>
      </c>
      <c r="D10" s="5" t="s">
        <v>26</v>
      </c>
      <c r="E10" s="4" t="s">
        <v>5</v>
      </c>
      <c r="F10" s="3" t="s">
        <v>6</v>
      </c>
    </row>
    <row r="11" spans="1:6" x14ac:dyDescent="0.25">
      <c r="A11" s="10">
        <v>45855</v>
      </c>
      <c r="B11" s="11">
        <v>46585</v>
      </c>
      <c r="C11" s="12">
        <v>2</v>
      </c>
      <c r="D11" s="12">
        <f ca="1">(B11-$F$2)/365</f>
        <v>1.7178082191780821</v>
      </c>
      <c r="E11" s="13">
        <v>0.114</v>
      </c>
      <c r="F11" s="14">
        <f>E11-0.005</f>
        <v>0.109</v>
      </c>
    </row>
    <row r="12" spans="1:6" x14ac:dyDescent="0.25">
      <c r="A12" s="10">
        <v>45855</v>
      </c>
      <c r="B12" s="11">
        <v>46951</v>
      </c>
      <c r="C12" s="12">
        <v>3</v>
      </c>
      <c r="D12" s="12">
        <f ca="1">(B12-$F$2)/365</f>
        <v>2.7205479452054795</v>
      </c>
      <c r="E12" s="13">
        <v>0.1135</v>
      </c>
      <c r="F12" s="14">
        <f t="shared" ref="F12:F14" si="1">E12-0.005</f>
        <v>0.1085</v>
      </c>
    </row>
    <row r="13" spans="1:6" x14ac:dyDescent="0.25">
      <c r="A13" s="10">
        <v>45855</v>
      </c>
      <c r="B13" s="11">
        <v>47681</v>
      </c>
      <c r="C13" s="12">
        <v>5</v>
      </c>
      <c r="D13" s="12">
        <f ca="1">(B13-$F$2)/365</f>
        <v>4.720547945205479</v>
      </c>
      <c r="E13" s="13">
        <v>0.115</v>
      </c>
      <c r="F13" s="14">
        <f t="shared" si="1"/>
        <v>0.11</v>
      </c>
    </row>
    <row r="14" spans="1:6" x14ac:dyDescent="0.25">
      <c r="A14" s="10">
        <v>45855</v>
      </c>
      <c r="B14" s="11">
        <v>49507</v>
      </c>
      <c r="C14" s="12">
        <v>10</v>
      </c>
      <c r="D14" s="12">
        <f ca="1">(B14-$F$2)/365</f>
        <v>9.7232876712328764</v>
      </c>
      <c r="E14" s="13">
        <v>0.12</v>
      </c>
      <c r="F14" s="14">
        <f t="shared" si="1"/>
        <v>0.11499999999999999</v>
      </c>
    </row>
    <row r="15" spans="1:6" ht="19.5" customHeight="1" x14ac:dyDescent="0.25">
      <c r="A15" s="43" t="s">
        <v>8</v>
      </c>
      <c r="B15" s="44"/>
      <c r="C15" s="44"/>
      <c r="D15" s="44"/>
      <c r="E15" s="44"/>
      <c r="F15" s="45"/>
    </row>
    <row r="16" spans="1:6" ht="28.5" x14ac:dyDescent="0.25">
      <c r="A16" s="7" t="s">
        <v>22</v>
      </c>
      <c r="B16" s="5" t="s">
        <v>21</v>
      </c>
      <c r="C16" s="5" t="s">
        <v>20</v>
      </c>
      <c r="D16" s="35" t="s">
        <v>9</v>
      </c>
      <c r="E16" s="35"/>
      <c r="F16" s="36"/>
    </row>
    <row r="17" spans="1:6" x14ac:dyDescent="0.25">
      <c r="A17" s="17">
        <f>B17-1</f>
        <v>45958</v>
      </c>
      <c r="B17" s="17">
        <v>45959</v>
      </c>
      <c r="C17" s="15">
        <f>B17+1</f>
        <v>45960</v>
      </c>
      <c r="D17" s="24">
        <v>800000</v>
      </c>
      <c r="E17" s="24"/>
      <c r="F17" s="25"/>
    </row>
    <row r="18" spans="1:6" ht="15" customHeight="1" x14ac:dyDescent="0.25">
      <c r="A18" s="32" t="s">
        <v>25</v>
      </c>
      <c r="B18" s="33"/>
      <c r="C18" s="33"/>
      <c r="D18" s="33"/>
      <c r="E18" s="33"/>
      <c r="F18" s="34"/>
    </row>
    <row r="19" spans="1:6" ht="19.5" x14ac:dyDescent="0.25">
      <c r="A19" s="29" t="s">
        <v>11</v>
      </c>
      <c r="B19" s="30"/>
      <c r="C19" s="30"/>
      <c r="D19" s="30"/>
      <c r="E19" s="30"/>
      <c r="F19" s="31"/>
    </row>
    <row r="20" spans="1:6" ht="28.5" x14ac:dyDescent="0.25">
      <c r="A20" s="7" t="s">
        <v>22</v>
      </c>
      <c r="B20" s="5" t="s">
        <v>21</v>
      </c>
      <c r="C20" s="5" t="s">
        <v>20</v>
      </c>
      <c r="D20" s="35" t="s">
        <v>9</v>
      </c>
      <c r="E20" s="35"/>
      <c r="F20" s="36"/>
    </row>
    <row r="21" spans="1:6" x14ac:dyDescent="0.25">
      <c r="A21" s="17">
        <f>B21-1</f>
        <v>45965</v>
      </c>
      <c r="B21" s="15">
        <v>45966</v>
      </c>
      <c r="C21" s="15">
        <f>B21+1</f>
        <v>45967</v>
      </c>
      <c r="D21" s="24">
        <v>400000</v>
      </c>
      <c r="E21" s="24"/>
      <c r="F21" s="25"/>
    </row>
    <row r="22" spans="1:6" x14ac:dyDescent="0.25">
      <c r="A22" s="26" t="s">
        <v>10</v>
      </c>
      <c r="B22" s="27"/>
      <c r="C22" s="27"/>
      <c r="D22" s="27"/>
      <c r="E22" s="27"/>
      <c r="F22" s="28"/>
    </row>
    <row r="23" spans="1:6" ht="19.5" x14ac:dyDescent="0.25">
      <c r="A23" s="29" t="s">
        <v>12</v>
      </c>
      <c r="B23" s="30"/>
      <c r="C23" s="30"/>
      <c r="D23" s="30"/>
      <c r="E23" s="30"/>
      <c r="F23" s="31"/>
    </row>
    <row r="24" spans="1:6" ht="22.5" customHeight="1" x14ac:dyDescent="0.25">
      <c r="A24" s="18" t="s">
        <v>13</v>
      </c>
      <c r="B24" s="19"/>
      <c r="C24" s="19"/>
      <c r="D24" s="19"/>
      <c r="E24" s="19"/>
      <c r="F24" s="20"/>
    </row>
    <row r="25" spans="1:6" ht="22.5" customHeight="1" x14ac:dyDescent="0.25">
      <c r="A25" s="18" t="s">
        <v>14</v>
      </c>
      <c r="B25" s="19"/>
      <c r="C25" s="19"/>
      <c r="D25" s="19"/>
      <c r="E25" s="19"/>
      <c r="F25" s="20"/>
    </row>
    <row r="26" spans="1:6" ht="23.25" customHeight="1" x14ac:dyDescent="0.25">
      <c r="A26" s="18" t="s">
        <v>15</v>
      </c>
      <c r="B26" s="19"/>
      <c r="C26" s="19"/>
      <c r="D26" s="19"/>
      <c r="E26" s="19"/>
      <c r="F26" s="20"/>
    </row>
    <row r="27" spans="1:6" x14ac:dyDescent="0.25">
      <c r="A27" s="18" t="s">
        <v>16</v>
      </c>
      <c r="B27" s="19"/>
      <c r="C27" s="19"/>
      <c r="D27" s="19"/>
      <c r="E27" s="19"/>
      <c r="F27" s="20"/>
    </row>
    <row r="28" spans="1:6" x14ac:dyDescent="0.25">
      <c r="A28" s="18" t="s">
        <v>18</v>
      </c>
      <c r="B28" s="19"/>
      <c r="C28" s="19"/>
      <c r="D28" s="19"/>
      <c r="E28" s="19"/>
      <c r="F28" s="20"/>
    </row>
    <row r="29" spans="1:6" ht="30" customHeight="1" thickBot="1" x14ac:dyDescent="0.3">
      <c r="A29" s="21" t="s">
        <v>17</v>
      </c>
      <c r="B29" s="22"/>
      <c r="C29" s="22"/>
      <c r="D29" s="22"/>
      <c r="E29" s="22"/>
      <c r="F29" s="23"/>
    </row>
    <row r="30" spans="1:6" x14ac:dyDescent="0.25">
      <c r="A30" s="16"/>
      <c r="B30" s="16"/>
      <c r="C30" s="16"/>
      <c r="D30" s="16"/>
      <c r="E30" s="16"/>
      <c r="F30" s="16"/>
    </row>
  </sheetData>
  <sheetProtection algorithmName="SHA-512" hashValue="38oxo4ljLMW62lMEpzoKepoJnG4vJ42qLezr8XB+Cn7wWVaYbnA+Vm0lbN67KtbcmowR0C9/sxmDG/dVDe7WXw==" saltValue="IO3YoWnH2nHslcTl3+C3uA==" spinCount="100000" sheet="1" objects="1" scenarios="1"/>
  <mergeCells count="19">
    <mergeCell ref="D16:F16"/>
    <mergeCell ref="A1:F1"/>
    <mergeCell ref="D2:E2"/>
    <mergeCell ref="A3:F3"/>
    <mergeCell ref="A9:F9"/>
    <mergeCell ref="A15:F15"/>
    <mergeCell ref="D17:F17"/>
    <mergeCell ref="A18:F18"/>
    <mergeCell ref="A19:F19"/>
    <mergeCell ref="D20:F20"/>
    <mergeCell ref="A26:F26"/>
    <mergeCell ref="A27:F27"/>
    <mergeCell ref="A28:F28"/>
    <mergeCell ref="A29:F29"/>
    <mergeCell ref="D21:F21"/>
    <mergeCell ref="A22:F22"/>
    <mergeCell ref="A23:F23"/>
    <mergeCell ref="A24:F24"/>
    <mergeCell ref="A25:F25"/>
  </mergeCells>
  <pageMargins left="0.7" right="0.7" top="0.75" bottom="0.75" header="0.3" footer="0.3"/>
  <pageSetup scale="87" orientation="portrait" r:id="rId1"/>
  <headerFooter>
    <oddFooter>&amp;L&amp;1#&amp;"Calibri"&amp;7&amp;K000000[BAFL Document]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sqref="A1:F1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Muhammad Bilal Shami - 17079</dc:creator>
  <cp:lastModifiedBy>Ajia Farhan - 42683</cp:lastModifiedBy>
  <cp:lastPrinted>2025-02-13T11:47:33Z</cp:lastPrinted>
  <dcterms:created xsi:type="dcterms:W3CDTF">2024-02-19T08:31:44Z</dcterms:created>
  <dcterms:modified xsi:type="dcterms:W3CDTF">2025-10-28T06:54:06Z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2c76d5-45ba-4a63-8701-27a8aa3796e4_Enabled">
    <vt:lpwstr>true</vt:lpwstr>
  </property>
  <property fmtid="{D5CDD505-2E9C-101B-9397-08002B2CF9AE}" pid="3" name="MSIP_Label_4f2c76d5-45ba-4a63-8701-27a8aa3796e4_SetDate">
    <vt:lpwstr>2024-02-20T10:24:36Z</vt:lpwstr>
  </property>
  <property fmtid="{D5CDD505-2E9C-101B-9397-08002B2CF9AE}" pid="4" name="MSIP_Label_4f2c76d5-45ba-4a63-8701-27a8aa3796e4_Method">
    <vt:lpwstr>Standard</vt:lpwstr>
  </property>
  <property fmtid="{D5CDD505-2E9C-101B-9397-08002B2CF9AE}" pid="5" name="MSIP_Label_4f2c76d5-45ba-4a63-8701-27a8aa3796e4_Name">
    <vt:lpwstr>Policy Document</vt:lpwstr>
  </property>
  <property fmtid="{D5CDD505-2E9C-101B-9397-08002B2CF9AE}" pid="6" name="MSIP_Label_4f2c76d5-45ba-4a63-8701-27a8aa3796e4_SiteId">
    <vt:lpwstr>2b4fe597-5658-4fa0-888b-881e4da6b121</vt:lpwstr>
  </property>
  <property fmtid="{D5CDD505-2E9C-101B-9397-08002B2CF9AE}" pid="7" name="MSIP_Label_4f2c76d5-45ba-4a63-8701-27a8aa3796e4_ActionId">
    <vt:lpwstr>a392bb66-153c-4489-965b-af69983e3c28</vt:lpwstr>
  </property>
  <property fmtid="{D5CDD505-2E9C-101B-9397-08002B2CF9AE}" pid="8" name="MSIP_Label_4f2c76d5-45ba-4a63-8701-27a8aa3796e4_ContentBits">
    <vt:lpwstr>2</vt:lpwstr>
  </property>
</Properties>
</file>